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3"/>
  </bookViews>
  <sheets>
    <sheet name="scala deflusso" sheetId="1" r:id="rId1"/>
    <sheet name="sezione" sheetId="2" r:id="rId2"/>
    <sheet name="Grafico" sheetId="3" r:id="rId3"/>
    <sheet name="profilo" sheetId="4" r:id="rId4"/>
    <sheet name="ESERCIZIO" sheetId="5" r:id="rId5"/>
  </sheets>
  <definedNames/>
  <calcPr fullCalcOnLoad="1"/>
</workbook>
</file>

<file path=xl/sharedStrings.xml><?xml version="1.0" encoding="utf-8"?>
<sst xmlns="http://schemas.openxmlformats.org/spreadsheetml/2006/main" count="34" uniqueCount="24">
  <si>
    <t>b =</t>
  </si>
  <si>
    <t>m</t>
  </si>
  <si>
    <t>K' =</t>
  </si>
  <si>
    <t>m^1/3s^-1</t>
  </si>
  <si>
    <t>i =</t>
  </si>
  <si>
    <t>Q (m^3/s)</t>
  </si>
  <si>
    <t>h (m)</t>
  </si>
  <si>
    <t>H (m)</t>
  </si>
  <si>
    <t>Q =</t>
  </si>
  <si>
    <t>m^3/s</t>
  </si>
  <si>
    <t>hc =</t>
  </si>
  <si>
    <t>A =</t>
  </si>
  <si>
    <t>mu</t>
  </si>
  <si>
    <t>hs (m)</t>
  </si>
  <si>
    <t>deltaH (m)</t>
  </si>
  <si>
    <t>J</t>
  </si>
  <si>
    <t>Jm</t>
  </si>
  <si>
    <t>i-Jm</t>
  </si>
  <si>
    <t>deltas (m)</t>
  </si>
  <si>
    <t>s (m)</t>
  </si>
  <si>
    <t>Tracciare il profilo di corrente in moto permanente in un canale rettangolare di pendenza longitudinale i = 0.0005</t>
  </si>
  <si>
    <t>in cls non rifinito, di base 0.7 m, nel quale scorre una portata di 281 l/s.</t>
  </si>
  <si>
    <t>Al termine del canale è posto uno stramazzo Bazin di altezza pari a 0.35 m.</t>
  </si>
  <si>
    <t>Stramazzo a soglia bassa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</si>
</sst>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scala di deflusso in moto uniforme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sezione!$D$5</c:f>
              <c:strCache>
                <c:ptCount val="1"/>
                <c:pt idx="0">
                  <c:v>h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sezione!$C$6:$C$20</c:f>
              <c:numCache>
                <c:ptCount val="15"/>
                <c:pt idx="0">
                  <c:v>0.014260127226438686</c:v>
                </c:pt>
                <c:pt idx="1">
                  <c:v>0.03960408122345306</c:v>
                </c:pt>
                <c:pt idx="2">
                  <c:v>0.06963991988989116</c:v>
                </c:pt>
                <c:pt idx="3">
                  <c:v>0.10224864294251418</c:v>
                </c:pt>
                <c:pt idx="4">
                  <c:v>0.1364381429118197</c:v>
                </c:pt>
                <c:pt idx="5">
                  <c:v>0.17167277336274273</c:v>
                </c:pt>
                <c:pt idx="6">
                  <c:v>0.2076358197086399</c:v>
                </c:pt>
                <c:pt idx="7">
                  <c:v>0.24412738219901942</c:v>
                </c:pt>
                <c:pt idx="8">
                  <c:v>0.28101483664703397</c:v>
                </c:pt>
                <c:pt idx="9">
                  <c:v>0.31820663459139703</c:v>
                </c:pt>
                <c:pt idx="10">
                  <c:v>0.3556375009860125</c:v>
                </c:pt>
                <c:pt idx="11">
                  <c:v>0.39325961893352607</c:v>
                </c:pt>
                <c:pt idx="12">
                  <c:v>0.4310371479543453</c:v>
                </c:pt>
                <c:pt idx="13">
                  <c:v>0.46894268935698163</c:v>
                </c:pt>
                <c:pt idx="14">
                  <c:v>0.5069549355656587</c:v>
                </c:pt>
              </c:numCache>
            </c:numRef>
          </c:xVal>
          <c:yVal>
            <c:numRef>
              <c:f>sezione!$D$6:$D$20</c:f>
              <c:numCache>
                <c:ptCount val="15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</c:numCache>
            </c:numRef>
          </c:yVal>
          <c:smooth val="1"/>
        </c:ser>
        <c:axId val="52911246"/>
        <c:axId val="6439167"/>
      </c:scatterChart>
      <c:valAx>
        <c:axId val="52911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(m^3/s)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9167"/>
        <c:crosses val="autoZero"/>
        <c:crossBetween val="midCat"/>
        <c:dispUnits/>
      </c:valAx>
      <c:valAx>
        <c:axId val="6439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11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Profilo di Corrente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profilo!$B$17</c:f>
              <c:strCache>
                <c:ptCount val="1"/>
                <c:pt idx="0">
                  <c:v>h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profilo!$A$18:$A$60</c:f>
              <c:numCache>
                <c:ptCount val="43"/>
                <c:pt idx="0">
                  <c:v>0</c:v>
                </c:pt>
                <c:pt idx="2">
                  <c:v>-21.999153923332173</c:v>
                </c:pt>
                <c:pt idx="4">
                  <c:v>-45.81743884423254</c:v>
                </c:pt>
                <c:pt idx="6">
                  <c:v>-71.64774669713198</c:v>
                </c:pt>
                <c:pt idx="8">
                  <c:v>-99.72544896578998</c:v>
                </c:pt>
                <c:pt idx="10">
                  <c:v>-130.3285953594198</c:v>
                </c:pt>
                <c:pt idx="12">
                  <c:v>-163.78892978127982</c:v>
                </c:pt>
                <c:pt idx="14">
                  <c:v>-200.50670461948704</c:v>
                </c:pt>
                <c:pt idx="16">
                  <c:v>-240.97098139914868</c:v>
                </c:pt>
                <c:pt idx="18">
                  <c:v>-285.7880510735429</c:v>
                </c:pt>
                <c:pt idx="20">
                  <c:v>-335.7222099801049</c:v>
                </c:pt>
                <c:pt idx="22">
                  <c:v>-391.7559512788567</c:v>
                </c:pt>
                <c:pt idx="24">
                  <c:v>-455.18183320306537</c:v>
                </c:pt>
                <c:pt idx="26">
                  <c:v>-527.7483820222362</c:v>
                </c:pt>
                <c:pt idx="28">
                  <c:v>-611.9032526595714</c:v>
                </c:pt>
                <c:pt idx="30">
                  <c:v>-711.2234116892312</c:v>
                </c:pt>
                <c:pt idx="32">
                  <c:v>-831.2363360473779</c:v>
                </c:pt>
                <c:pt idx="34">
                  <c:v>-981.153484669298</c:v>
                </c:pt>
                <c:pt idx="36">
                  <c:v>-1178.0795651240792</c:v>
                </c:pt>
                <c:pt idx="38">
                  <c:v>-1459.6375120484029</c:v>
                </c:pt>
                <c:pt idx="40">
                  <c:v>-1938.653227462249</c:v>
                </c:pt>
                <c:pt idx="42">
                  <c:v>-3403.7726759947054</c:v>
                </c:pt>
              </c:numCache>
            </c:numRef>
          </c:xVal>
          <c:yVal>
            <c:numRef>
              <c:f>profilo!$B$18:$B$60</c:f>
              <c:numCache>
                <c:ptCount val="43"/>
                <c:pt idx="0">
                  <c:v>0.6900038486715867</c:v>
                </c:pt>
                <c:pt idx="2">
                  <c:v>0.7</c:v>
                </c:pt>
                <c:pt idx="4">
                  <c:v>0.71</c:v>
                </c:pt>
                <c:pt idx="6">
                  <c:v>0.72</c:v>
                </c:pt>
                <c:pt idx="8">
                  <c:v>0.73</c:v>
                </c:pt>
                <c:pt idx="10">
                  <c:v>0.74</c:v>
                </c:pt>
                <c:pt idx="12">
                  <c:v>0.75</c:v>
                </c:pt>
                <c:pt idx="14">
                  <c:v>0.76</c:v>
                </c:pt>
                <c:pt idx="16">
                  <c:v>0.77</c:v>
                </c:pt>
                <c:pt idx="18">
                  <c:v>0.78</c:v>
                </c:pt>
                <c:pt idx="20">
                  <c:v>0.79</c:v>
                </c:pt>
                <c:pt idx="22">
                  <c:v>0.8</c:v>
                </c:pt>
                <c:pt idx="24">
                  <c:v>0.81</c:v>
                </c:pt>
                <c:pt idx="26">
                  <c:v>0.82</c:v>
                </c:pt>
                <c:pt idx="28">
                  <c:v>0.83</c:v>
                </c:pt>
                <c:pt idx="30">
                  <c:v>0.84</c:v>
                </c:pt>
                <c:pt idx="32">
                  <c:v>0.85</c:v>
                </c:pt>
                <c:pt idx="34">
                  <c:v>0.86</c:v>
                </c:pt>
                <c:pt idx="36">
                  <c:v>0.87</c:v>
                </c:pt>
                <c:pt idx="38">
                  <c:v>0.88</c:v>
                </c:pt>
                <c:pt idx="40">
                  <c:v>0.89</c:v>
                </c:pt>
                <c:pt idx="42">
                  <c:v>0.9</c:v>
                </c:pt>
              </c:numCache>
            </c:numRef>
          </c:yVal>
          <c:smooth val="1"/>
        </c:ser>
        <c:axId val="57952504"/>
        <c:axId val="51810489"/>
      </c:scatterChart>
      <c:valAx>
        <c:axId val="5795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10489"/>
        <c:crosses val="autoZero"/>
        <c:crossBetween val="midCat"/>
        <c:dispUnits/>
      </c:valAx>
      <c:valAx>
        <c:axId val="5181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52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14" sqref="D14"/>
    </sheetView>
  </sheetViews>
  <sheetFormatPr defaultColWidth="9.140625" defaultRowHeight="12.75"/>
  <sheetData>
    <row r="1" spans="1:3" ht="12.75">
      <c r="A1" t="s">
        <v>0</v>
      </c>
      <c r="B1">
        <v>0.7</v>
      </c>
      <c r="C1" t="s">
        <v>1</v>
      </c>
    </row>
    <row r="2" spans="1:3" ht="12.75">
      <c r="A2" t="s">
        <v>2</v>
      </c>
      <c r="B2">
        <v>50</v>
      </c>
      <c r="C2" t="s">
        <v>3</v>
      </c>
    </row>
    <row r="3" spans="1:2" ht="12.75">
      <c r="A3" t="s">
        <v>4</v>
      </c>
      <c r="B3">
        <v>0.0005</v>
      </c>
    </row>
    <row r="5" spans="2:4" ht="12.75">
      <c r="B5" t="s">
        <v>6</v>
      </c>
      <c r="C5" t="s">
        <v>5</v>
      </c>
      <c r="D5" t="s">
        <v>6</v>
      </c>
    </row>
    <row r="6" spans="2:4" ht="12.75">
      <c r="B6">
        <v>0.1</v>
      </c>
      <c r="C6">
        <f>+$B$2*$B$1*B6*(($B$1*B6)/($B$1+2*B6))^(2/3)*$B$3^0.5</f>
        <v>0.014260127226438686</v>
      </c>
      <c r="D6">
        <v>0.1</v>
      </c>
    </row>
    <row r="7" spans="2:4" ht="12.75">
      <c r="B7">
        <f>+B6+0.1</f>
        <v>0.2</v>
      </c>
      <c r="C7">
        <f>+$B$2*$B$1*B7*(($B$1*B7)/($B$1+2*B7))^(2/3)*$B$3^0.5</f>
        <v>0.03960408122345306</v>
      </c>
      <c r="D7">
        <f>+D6+0.1</f>
        <v>0.2</v>
      </c>
    </row>
    <row r="8" spans="2:4" ht="12.75">
      <c r="B8">
        <f aca="true" t="shared" si="0" ref="B8:D20">+B7+0.1</f>
        <v>0.30000000000000004</v>
      </c>
      <c r="C8">
        <f aca="true" t="shared" si="1" ref="C8:C26">+$B$2*$B$1*B8*(($B$1*B8)/($B$1+2*B8))^(2/3)*$B$3^0.5</f>
        <v>0.06963991988989116</v>
      </c>
      <c r="D8">
        <f t="shared" si="0"/>
        <v>0.30000000000000004</v>
      </c>
    </row>
    <row r="9" spans="2:4" ht="12.75">
      <c r="B9">
        <f t="shared" si="0"/>
        <v>0.4</v>
      </c>
      <c r="C9">
        <f t="shared" si="1"/>
        <v>0.10224864294251418</v>
      </c>
      <c r="D9">
        <f t="shared" si="0"/>
        <v>0.4</v>
      </c>
    </row>
    <row r="10" spans="2:4" ht="12.75">
      <c r="B10">
        <f t="shared" si="0"/>
        <v>0.5</v>
      </c>
      <c r="C10">
        <f t="shared" si="1"/>
        <v>0.1364381429118197</v>
      </c>
      <c r="D10">
        <f t="shared" si="0"/>
        <v>0.5</v>
      </c>
    </row>
    <row r="11" spans="2:4" ht="12.75">
      <c r="B11">
        <f t="shared" si="0"/>
        <v>0.6</v>
      </c>
      <c r="C11">
        <f t="shared" si="1"/>
        <v>0.17167277336274273</v>
      </c>
      <c r="D11">
        <f t="shared" si="0"/>
        <v>0.6</v>
      </c>
    </row>
    <row r="12" spans="2:4" ht="12.75">
      <c r="B12">
        <f t="shared" si="0"/>
        <v>0.7</v>
      </c>
      <c r="C12">
        <f t="shared" si="1"/>
        <v>0.2076358197086399</v>
      </c>
      <c r="D12">
        <f t="shared" si="0"/>
        <v>0.7</v>
      </c>
    </row>
    <row r="13" spans="2:4" ht="12.75">
      <c r="B13">
        <f t="shared" si="0"/>
        <v>0.7999999999999999</v>
      </c>
      <c r="C13">
        <f t="shared" si="1"/>
        <v>0.24412738219901942</v>
      </c>
      <c r="D13">
        <f t="shared" si="0"/>
        <v>0.7999999999999999</v>
      </c>
    </row>
    <row r="14" spans="2:4" ht="12.75">
      <c r="B14" s="1">
        <f t="shared" si="0"/>
        <v>0.8999999999999999</v>
      </c>
      <c r="C14" s="1">
        <f t="shared" si="1"/>
        <v>0.28101483664703397</v>
      </c>
      <c r="D14">
        <f t="shared" si="0"/>
        <v>0.8999999999999999</v>
      </c>
    </row>
    <row r="15" spans="2:4" ht="12.75">
      <c r="B15">
        <f t="shared" si="0"/>
        <v>0.9999999999999999</v>
      </c>
      <c r="C15">
        <f t="shared" si="1"/>
        <v>0.31820663459139703</v>
      </c>
      <c r="D15">
        <f t="shared" si="0"/>
        <v>0.9999999999999999</v>
      </c>
    </row>
    <row r="16" spans="1:5" ht="12.75">
      <c r="A16" s="2"/>
      <c r="B16" s="2">
        <f t="shared" si="0"/>
        <v>1.0999999999999999</v>
      </c>
      <c r="C16" s="2">
        <f t="shared" si="1"/>
        <v>0.3556375009860125</v>
      </c>
      <c r="D16" s="2">
        <f t="shared" si="0"/>
        <v>1.0999999999999999</v>
      </c>
      <c r="E16" s="2"/>
    </row>
    <row r="17" spans="2:4" ht="12.75">
      <c r="B17">
        <f t="shared" si="0"/>
        <v>1.2</v>
      </c>
      <c r="C17">
        <f t="shared" si="1"/>
        <v>0.39325961893352607</v>
      </c>
      <c r="D17">
        <f t="shared" si="0"/>
        <v>1.2</v>
      </c>
    </row>
    <row r="18" spans="2:4" ht="12.75">
      <c r="B18">
        <f t="shared" si="0"/>
        <v>1.3</v>
      </c>
      <c r="C18">
        <f t="shared" si="1"/>
        <v>0.4310371479543453</v>
      </c>
      <c r="D18">
        <f t="shared" si="0"/>
        <v>1.3</v>
      </c>
    </row>
    <row r="19" spans="2:4" ht="12.75">
      <c r="B19">
        <f t="shared" si="0"/>
        <v>1.4000000000000001</v>
      </c>
      <c r="C19">
        <f t="shared" si="1"/>
        <v>0.46894268935698163</v>
      </c>
      <c r="D19">
        <f t="shared" si="0"/>
        <v>1.4000000000000001</v>
      </c>
    </row>
    <row r="20" spans="2:4" ht="12.75">
      <c r="B20">
        <f t="shared" si="0"/>
        <v>1.5000000000000002</v>
      </c>
      <c r="C20">
        <f t="shared" si="1"/>
        <v>0.5069549355656587</v>
      </c>
      <c r="D20">
        <f t="shared" si="0"/>
        <v>1.5000000000000002</v>
      </c>
    </row>
    <row r="21" spans="2:4" ht="12.75">
      <c r="B21">
        <f aca="true" t="shared" si="2" ref="B21:B26">+B20+0.1</f>
        <v>1.6000000000000003</v>
      </c>
      <c r="C21">
        <f t="shared" si="1"/>
        <v>0.5450570645221227</v>
      </c>
      <c r="D21">
        <f aca="true" t="shared" si="3" ref="D21:D26">+D20+0.1</f>
        <v>1.6000000000000003</v>
      </c>
    </row>
    <row r="22" spans="2:4" ht="12.75">
      <c r="B22">
        <f t="shared" si="2"/>
        <v>1.7000000000000004</v>
      </c>
      <c r="C22">
        <f t="shared" si="1"/>
        <v>0.5832356171175933</v>
      </c>
      <c r="D22">
        <f t="shared" si="3"/>
        <v>1.7000000000000004</v>
      </c>
    </row>
    <row r="23" spans="2:4" ht="12.75">
      <c r="B23">
        <f t="shared" si="2"/>
        <v>1.8000000000000005</v>
      </c>
      <c r="C23">
        <f t="shared" si="1"/>
        <v>0.6214796960267952</v>
      </c>
      <c r="D23">
        <f t="shared" si="3"/>
        <v>1.8000000000000005</v>
      </c>
    </row>
    <row r="24" spans="2:4" ht="12.75">
      <c r="B24">
        <f t="shared" si="2"/>
        <v>1.9000000000000006</v>
      </c>
      <c r="C24">
        <f t="shared" si="1"/>
        <v>0.6597803833709522</v>
      </c>
      <c r="D24">
        <f t="shared" si="3"/>
        <v>1.9000000000000006</v>
      </c>
    </row>
    <row r="25" spans="2:4" ht="12.75">
      <c r="B25">
        <f t="shared" si="2"/>
        <v>2.0000000000000004</v>
      </c>
      <c r="C25">
        <f t="shared" si="1"/>
        <v>0.698130310452608</v>
      </c>
      <c r="D25">
        <f t="shared" si="3"/>
        <v>2.0000000000000004</v>
      </c>
    </row>
    <row r="26" spans="2:4" ht="12.75">
      <c r="B26">
        <f t="shared" si="2"/>
        <v>2.1000000000000005</v>
      </c>
      <c r="C26">
        <f t="shared" si="1"/>
        <v>0.7365233351274149</v>
      </c>
      <c r="D26">
        <f t="shared" si="3"/>
        <v>2.1000000000000005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1">
      <selection activeCell="J11" sqref="J11"/>
    </sheetView>
  </sheetViews>
  <sheetFormatPr defaultColWidth="9.140625" defaultRowHeight="12.75"/>
  <sheetData>
    <row r="1" spans="1:7" ht="12.75">
      <c r="A1" t="s">
        <v>8</v>
      </c>
      <c r="B1">
        <v>0.281</v>
      </c>
      <c r="C1" t="s">
        <v>9</v>
      </c>
      <c r="E1" t="s">
        <v>10</v>
      </c>
      <c r="F1">
        <f>+(B1/B2/9.81^0.5)^(2/3)</f>
        <v>0.25420408042435316</v>
      </c>
      <c r="G1" t="s">
        <v>1</v>
      </c>
    </row>
    <row r="2" spans="1:3" ht="12.75">
      <c r="A2" t="s">
        <v>0</v>
      </c>
      <c r="B2">
        <v>0.7</v>
      </c>
      <c r="C2" t="s">
        <v>1</v>
      </c>
    </row>
    <row r="3" spans="1:3" ht="12.75">
      <c r="A3" t="s">
        <v>2</v>
      </c>
      <c r="B3">
        <v>50</v>
      </c>
      <c r="C3" t="s">
        <v>9</v>
      </c>
    </row>
    <row r="4" spans="1:10" ht="12.75">
      <c r="A4" t="s">
        <v>4</v>
      </c>
      <c r="B4">
        <v>0.0005</v>
      </c>
      <c r="J4" s="6" t="s">
        <v>23</v>
      </c>
    </row>
    <row r="6" spans="1:3" ht="12.75">
      <c r="A6" t="s">
        <v>11</v>
      </c>
      <c r="B6">
        <v>0.35</v>
      </c>
      <c r="C6" t="s">
        <v>1</v>
      </c>
    </row>
    <row r="8" spans="1:3" ht="12.75">
      <c r="A8" t="s">
        <v>12</v>
      </c>
      <c r="B8" t="s">
        <v>13</v>
      </c>
      <c r="C8" t="s">
        <v>12</v>
      </c>
    </row>
    <row r="9" spans="1:3" ht="12.75">
      <c r="A9">
        <v>0.415</v>
      </c>
      <c r="B9">
        <f>+($B$1/A9/$B$2/(2*9.81)^0.5)^(2/3)</f>
        <v>0.3626383982220498</v>
      </c>
      <c r="C9">
        <f>2/3*(0.605+1/1000/B9+0.08*B9/$B$6)</f>
        <v>0.4604308964128325</v>
      </c>
    </row>
    <row r="10" spans="1:3" ht="12.75">
      <c r="A10">
        <f>+C9</f>
        <v>0.4604308964128325</v>
      </c>
      <c r="B10">
        <f>+($B$1/A10/$B$2/(2*9.81)^0.5)^(2/3)</f>
        <v>0.3383733984566419</v>
      </c>
      <c r="C10">
        <f>2/3*(0.605+1/1000/B10+0.08*B10/$B$6)</f>
        <v>0.45686520408982206</v>
      </c>
    </row>
    <row r="11" spans="1:3" ht="12.75">
      <c r="A11">
        <f>+C10</f>
        <v>0.45686520408982206</v>
      </c>
      <c r="B11">
        <f>+($B$1/A11/$B$2/(2*9.81)^0.5)^(2/3)</f>
        <v>0.3401317163705764</v>
      </c>
      <c r="C11">
        <f>2/3*(0.605+1/1000/B11+0.08*B11/$B$6)</f>
        <v>0.4571229532067547</v>
      </c>
    </row>
    <row r="12" spans="1:3" ht="12.75">
      <c r="A12">
        <f>+C11</f>
        <v>0.4571229532067547</v>
      </c>
      <c r="B12">
        <f>+($B$1/A12/$B$2/(2*9.81)^0.5)^(2/3)</f>
        <v>0.3400038486715868</v>
      </c>
      <c r="C12">
        <f>2/3*(0.605+1/1000/B12+0.08*B12/$B$6)</f>
        <v>0.45710420572573773</v>
      </c>
    </row>
    <row r="17" spans="1:8" ht="12.75">
      <c r="A17" t="s">
        <v>19</v>
      </c>
      <c r="B17" t="s">
        <v>6</v>
      </c>
      <c r="C17" t="s">
        <v>7</v>
      </c>
      <c r="D17" t="s">
        <v>14</v>
      </c>
      <c r="E17" s="3" t="s">
        <v>15</v>
      </c>
      <c r="F17" s="3" t="s">
        <v>16</v>
      </c>
      <c r="G17" s="3" t="s">
        <v>17</v>
      </c>
      <c r="H17" t="s">
        <v>18</v>
      </c>
    </row>
    <row r="18" spans="1:5" ht="12.75">
      <c r="A18">
        <v>0</v>
      </c>
      <c r="B18">
        <f>+B6+B12</f>
        <v>0.6900038486715867</v>
      </c>
      <c r="C18">
        <f>+$B$1^2/($B$2*B18)^2/2/9.81+B18</f>
        <v>0.70725485881271</v>
      </c>
      <c r="E18">
        <f>+$B$1^2/($B$2*B18)^2/$B$3^2/(($B$2*B18)/($B$2+2*B18))^(4/3)</f>
        <v>0.000948551052274083</v>
      </c>
    </row>
    <row r="19" spans="1:8" ht="12.75">
      <c r="D19">
        <f>+C20-C18</f>
        <v>0.009506972924915424</v>
      </c>
      <c r="F19">
        <f>+(E20+E18)/2</f>
        <v>0.000932151752655923</v>
      </c>
      <c r="G19">
        <f>+$B$4-F19</f>
        <v>-0.000432151752655923</v>
      </c>
      <c r="H19">
        <f>+D19/G19</f>
        <v>-21.999153923332173</v>
      </c>
    </row>
    <row r="20" spans="1:5" ht="12.75">
      <c r="A20">
        <f>+A18+H19</f>
        <v>-21.999153923332173</v>
      </c>
      <c r="B20">
        <v>0.7</v>
      </c>
      <c r="C20">
        <f>+$B$1^2/($B$2*B20)^2/2/9.81+B20</f>
        <v>0.7167618317376254</v>
      </c>
      <c r="E20">
        <f>+$B$1^2/($B$2*B20)^2/$B$3^2/(($B$2*B20)/($B$2+2*B20))^(4/3)</f>
        <v>0.000915752453037763</v>
      </c>
    </row>
    <row r="21" spans="1:8" ht="12.75">
      <c r="D21">
        <f>+C22-C20</f>
        <v>0.009531160826223961</v>
      </c>
      <c r="F21">
        <f>+(E22+E20)/2</f>
        <v>0.000900161508600497</v>
      </c>
      <c r="G21">
        <f>+$B$4-F21</f>
        <v>-0.000400161508600497</v>
      </c>
      <c r="H21">
        <f>+D21/G21</f>
        <v>-23.818284920900368</v>
      </c>
    </row>
    <row r="22" spans="1:5" ht="12.75">
      <c r="A22">
        <f>+A20+H21</f>
        <v>-45.81743884423254</v>
      </c>
      <c r="B22">
        <v>0.71</v>
      </c>
      <c r="C22">
        <f>+$B$1^2/($B$2*B22)^2/2/9.81+B22</f>
        <v>0.7262929925638494</v>
      </c>
      <c r="E22">
        <f>+$B$1^2/($B$2*B22)^2/$B$3^2/(($B$2*B22)/($B$2+2*B22))^(4/3)</f>
        <v>0.0008845705641632309</v>
      </c>
    </row>
    <row r="23" spans="1:8" ht="12.75">
      <c r="D23">
        <f>+C24-C22</f>
        <v>0.009550559811606796</v>
      </c>
      <c r="F23">
        <f>+(E24+E22)/2</f>
        <v>0.0008697423919992015</v>
      </c>
      <c r="G23">
        <f>+$B$4-F23</f>
        <v>-0.0003697423919992015</v>
      </c>
      <c r="H23">
        <f>+D23/G23</f>
        <v>-25.830307852899438</v>
      </c>
    </row>
    <row r="24" spans="1:5" ht="12.75">
      <c r="A24">
        <f>+A22+H23</f>
        <v>-71.64774669713198</v>
      </c>
      <c r="B24">
        <v>0.72</v>
      </c>
      <c r="C24">
        <f>+$B$1^2/($B$2*B24)^2/2/9.81+B24</f>
        <v>0.7358435523754562</v>
      </c>
      <c r="E24">
        <f>+$B$1^2/($B$2*B24)^2/$B$3^2/(($B$2*B24)/($B$2+2*B24))^(4/3)</f>
        <v>0.000854914219835172</v>
      </c>
    </row>
    <row r="25" spans="1:8" ht="12.75">
      <c r="D25">
        <f>+C26-C24</f>
        <v>0.009568903153604591</v>
      </c>
      <c r="F25">
        <f>+(E26+E24)/2</f>
        <v>0.0008408007913911805</v>
      </c>
      <c r="G25">
        <f>+$B$4-F25</f>
        <v>-0.0003408007913911805</v>
      </c>
      <c r="H25">
        <f>+D25/G25</f>
        <v>-28.077702268658</v>
      </c>
    </row>
    <row r="26" spans="1:5" ht="12.75">
      <c r="A26">
        <f>+A24+H25</f>
        <v>-99.72544896578998</v>
      </c>
      <c r="B26">
        <v>0.73</v>
      </c>
      <c r="C26">
        <f>+$B$1^2/($B$2*B26)^2/2/9.81+B26</f>
        <v>0.7454124555290608</v>
      </c>
      <c r="E26">
        <f>+$B$1^2/($B$2*B26)^2/$B$3^2/(($B$2*B26)/($B$2+2*B26))^(4/3)</f>
        <v>0.000826687362947189</v>
      </c>
    </row>
    <row r="27" spans="1:8" ht="12.75">
      <c r="D27">
        <f>+C28-C26</f>
        <v>0.009586261694161435</v>
      </c>
      <c r="F27">
        <f>+(E28+E26)/2</f>
        <v>0.0008132443171319422</v>
      </c>
      <c r="G27">
        <f>+$B$4-F27</f>
        <v>-0.0003132443171319422</v>
      </c>
      <c r="H27">
        <f>+D27/G27</f>
        <v>-30.603146393629828</v>
      </c>
    </row>
    <row r="28" spans="1:5" ht="12.75">
      <c r="A28">
        <f>+A26+H27</f>
        <v>-130.3285953594198</v>
      </c>
      <c r="B28">
        <v>0.74</v>
      </c>
      <c r="C28">
        <f>+$B$1^2/($B$2*B28)^2/2/9.81+B28</f>
        <v>0.7549987172232222</v>
      </c>
      <c r="E28">
        <f>+$B$1^2/($B$2*B28)^2/$B$3^2/(($B$2*B28)/($B$2+2*B28))^(4/3)</f>
        <v>0.0007998012713166954</v>
      </c>
    </row>
    <row r="29" spans="1:8" ht="12.75">
      <c r="D29">
        <f>+C30-C28</f>
        <v>0.009602700645998219</v>
      </c>
      <c r="F29">
        <f>+(E30+E28)/2</f>
        <v>0.0007869875873005222</v>
      </c>
      <c r="G29">
        <f>+$B$4-F29</f>
        <v>-0.0002869875873005222</v>
      </c>
      <c r="H29">
        <f>+D29/G29</f>
        <v>-33.46033442186002</v>
      </c>
    </row>
    <row r="30" spans="1:5" ht="12.75">
      <c r="A30">
        <f>+A28+H29</f>
        <v>-163.78892978127982</v>
      </c>
      <c r="B30">
        <v>0.75</v>
      </c>
      <c r="C30">
        <f>+$B$1^2/($B$2*B30)^2/2/9.81+B30</f>
        <v>0.7646014178692204</v>
      </c>
      <c r="E30">
        <f>+$B$1^2/($B$2*B30)^2/$B$3^2/(($B$2*B30)/($B$2+2*B30))^(4/3)</f>
        <v>0.000774173903284349</v>
      </c>
    </row>
    <row r="31" spans="1:8" ht="12.75">
      <c r="D31">
        <f>+C32-C30</f>
        <v>0.009618280107643318</v>
      </c>
      <c r="F31">
        <f>+(E32+E30)/2</f>
        <v>0.0007619516065454728</v>
      </c>
      <c r="G31">
        <f>+$B$4-F31</f>
        <v>-0.00026195160654547277</v>
      </c>
      <c r="H31">
        <f>+D31/G31</f>
        <v>-36.71777483820722</v>
      </c>
    </row>
    <row r="32" spans="1:5" ht="12.75">
      <c r="A32">
        <f>+A30+H31</f>
        <v>-200.50670461948704</v>
      </c>
      <c r="B32">
        <v>0.76</v>
      </c>
      <c r="C32">
        <f>+$B$1^2/($B$2*B32)^2/2/9.81+B32</f>
        <v>0.7742196979768637</v>
      </c>
      <c r="E32">
        <f>+$B$1^2/($B$2*B32)^2/$B$3^2/(($B$2*B32)/($B$2+2*B32))^(4/3)</f>
        <v>0.0007497293098065967</v>
      </c>
    </row>
    <row r="33" spans="1:8" ht="12.75">
      <c r="D33">
        <f>+C34-C32</f>
        <v>0.009633055525306133</v>
      </c>
      <c r="F33">
        <f>+(E34+E32)/2</f>
        <v>0.0007380632076475898</v>
      </c>
      <c r="G33">
        <f>+$B$4-F33</f>
        <v>-0.00023806320764758982</v>
      </c>
      <c r="H33">
        <f>+D33/G33</f>
        <v>-40.46427677966163</v>
      </c>
    </row>
    <row r="34" spans="1:5" ht="12.75">
      <c r="A34">
        <f>+A32+H33</f>
        <v>-240.97098139914868</v>
      </c>
      <c r="B34">
        <v>0.77</v>
      </c>
      <c r="C34">
        <f>+$B$1^2/($B$2*B34)^2/2/9.81+B34</f>
        <v>0.7838527535021699</v>
      </c>
      <c r="E34">
        <f>+$B$1^2/($B$2*B34)^2/$B$3^2/(($B$2*B34)/($B$2+2*B34))^(4/3)</f>
        <v>0.0007263971054885831</v>
      </c>
    </row>
    <row r="35" spans="1:8" ht="12.75">
      <c r="D35">
        <f>+C36-C34</f>
        <v>0.00964707810768628</v>
      </c>
      <c r="F35">
        <f>+(E36+E34)/2</f>
        <v>0.00071525454871937</v>
      </c>
      <c r="G35">
        <f>+$B$4-F35</f>
        <v>-0.00021525454871936997</v>
      </c>
      <c r="H35">
        <f>+D35/G35</f>
        <v>-44.817069674394176</v>
      </c>
    </row>
    <row r="36" spans="1:5" ht="12.75">
      <c r="A36">
        <f>+A34+H35</f>
        <v>-285.7880510735429</v>
      </c>
      <c r="B36">
        <v>0.78</v>
      </c>
      <c r="C36">
        <f>+$B$1^2/($B$2*B36)^2/2/9.81+B36</f>
        <v>0.7934998316098562</v>
      </c>
      <c r="E36">
        <f>+$B$1^2/($B$2*B36)^2/$B$3^2/(($B$2*B36)/($B$2+2*B36))^(4/3)</f>
        <v>0.0007041119919501569</v>
      </c>
    </row>
    <row r="37" spans="1:8" ht="12.75">
      <c r="D37">
        <f>+C38-C36</f>
        <v>0.009660395199047045</v>
      </c>
      <c r="F37">
        <f>+(E38+E36)/2</f>
        <v>0.0006934626598422097</v>
      </c>
      <c r="G37">
        <f>+$B$4-F37</f>
        <v>-0.00019346265984220967</v>
      </c>
      <c r="H37">
        <f>+D37/G37</f>
        <v>-49.93415890656198</v>
      </c>
    </row>
    <row r="38" spans="1:5" ht="12.75">
      <c r="A38">
        <f>+A36+H37</f>
        <v>-335.7222099801049</v>
      </c>
      <c r="B38">
        <v>0.79</v>
      </c>
      <c r="C38">
        <f>+$B$1^2/($B$2*B38)^2/2/9.81+B38</f>
        <v>0.8031602268089032</v>
      </c>
      <c r="E38">
        <f>+$B$1^2/($B$2*B38)^2/$B$3^2/(($B$2*B38)/($B$2+2*B38))^(4/3)</f>
        <v>0.0006828133277342626</v>
      </c>
    </row>
    <row r="39" spans="1:8" ht="12.75">
      <c r="D39">
        <f>+C40-C38</f>
        <v>0.009673050615216394</v>
      </c>
      <c r="F39">
        <f>+(E40+E38)/2</f>
        <v>0.0006726290337038742</v>
      </c>
      <c r="G39">
        <f>+$B$4-F39</f>
        <v>-0.0001726290337038742</v>
      </c>
      <c r="H39">
        <f>+D39/G39</f>
        <v>-56.033741298751806</v>
      </c>
    </row>
    <row r="40" spans="1:5" ht="12.75">
      <c r="A40">
        <f>+A38+H39</f>
        <v>-391.7559512788567</v>
      </c>
      <c r="B40">
        <v>0.8</v>
      </c>
      <c r="C40">
        <f>+$B$1^2/($B$2*B40)^2/2/9.81+B40</f>
        <v>0.8128332774241196</v>
      </c>
      <c r="E40">
        <f>+$B$1^2/($B$2*B40)^2/$B$3^2/(($B$2*B40)/($B$2+2*B40))^(4/3)</f>
        <v>0.0006624447396734859</v>
      </c>
    </row>
    <row r="41" spans="1:8" ht="12.75">
      <c r="D41">
        <f>+C42-C40</f>
        <v>0.009685084946611244</v>
      </c>
      <c r="F41">
        <f>+(E42+E40)/2</f>
        <v>0.0006526992554582768</v>
      </c>
      <c r="G41">
        <f>+$B$4-F41</f>
        <v>-0.00015269925545827677</v>
      </c>
      <c r="H41">
        <f>+D41/G41</f>
        <v>-63.4258819242087</v>
      </c>
    </row>
    <row r="42" spans="1:5" ht="12.75">
      <c r="A42">
        <f>+A40+H41</f>
        <v>-455.18183320306537</v>
      </c>
      <c r="B42">
        <v>0.81</v>
      </c>
      <c r="C42">
        <f>+$B$1^2/($B$2*B42)^2/2/9.81+B42</f>
        <v>0.8225183623707308</v>
      </c>
      <c r="E42">
        <f>+$B$1^2/($B$2*B42)^2/$B$3^2/(($B$2*B42)/($B$2+2*B42))^(4/3)</f>
        <v>0.0006429537712430678</v>
      </c>
    </row>
    <row r="43" spans="1:8" ht="12.75">
      <c r="D43">
        <f>+C44-C42</f>
        <v>0.009696535831881348</v>
      </c>
      <c r="F43">
        <f>+(E44+E42)/2</f>
        <v>0.0006336226676019031</v>
      </c>
      <c r="G43">
        <f>+$B$4-F43</f>
        <v>-0.00013362266760190314</v>
      </c>
      <c r="H43">
        <f>+D43/G43</f>
        <v>-72.56654881917089</v>
      </c>
    </row>
    <row r="44" spans="1:5" ht="12.75">
      <c r="A44">
        <f>+A42+H43</f>
        <v>-527.7483820222362</v>
      </c>
      <c r="B44">
        <v>0.82</v>
      </c>
      <c r="C44">
        <f>+$B$1^2/($B$2*B44)^2/2/9.81+B44</f>
        <v>0.8322148982026122</v>
      </c>
      <c r="E44">
        <f>+$B$1^2/($B$2*B44)^2/$B$3^2/(($B$2*B44)/($B$2+2*B44))^(4/3)</f>
        <v>0.0006242915639607386</v>
      </c>
    </row>
    <row r="45" spans="1:8" ht="12.75">
      <c r="D45">
        <f>+C46-C44</f>
        <v>0.009707438205337371</v>
      </c>
      <c r="F45">
        <f>+(E46+E44)/2</f>
        <v>0.0006153520661587314</v>
      </c>
      <c r="G45">
        <f>+$B$4-F45</f>
        <v>-0.00011535206615873137</v>
      </c>
      <c r="H45">
        <f>+D45/G45</f>
        <v>-84.15487063733521</v>
      </c>
    </row>
    <row r="46" spans="1:5" ht="12.75">
      <c r="A46">
        <f>+A44+H45</f>
        <v>-611.9032526595714</v>
      </c>
      <c r="B46">
        <v>0.83</v>
      </c>
      <c r="C46">
        <f>+$B$1^2/($B$2*B46)^2/2/9.81+B46</f>
        <v>0.8419223364079496</v>
      </c>
      <c r="E46">
        <f>+$B$1^2/($B$2*B46)^2/$B$3^2/(($B$2*B46)/($B$2+2*B46))^(4/3)</f>
        <v>0.0006064125683567242</v>
      </c>
    </row>
    <row r="47" spans="1:8" ht="12.75">
      <c r="D47">
        <f>+C48-C46</f>
        <v>0.009717824520957041</v>
      </c>
      <c r="F47">
        <f>+(E48+E46)/2</f>
        <v>0.0005978434248988167</v>
      </c>
      <c r="G47">
        <f>+$B$4-F47</f>
        <v>-9.784342489881667E-05</v>
      </c>
      <c r="H47">
        <f>+D47/G47</f>
        <v>-99.32015902965973</v>
      </c>
    </row>
    <row r="48" spans="1:5" ht="12.75">
      <c r="A48">
        <f>+A46+H47</f>
        <v>-711.2234116892312</v>
      </c>
      <c r="B48">
        <v>0.84</v>
      </c>
      <c r="C48">
        <f>+$B$1^2/($B$2*B48)^2/2/9.81+B48</f>
        <v>0.8516401609289066</v>
      </c>
      <c r="E48">
        <f>+$B$1^2/($B$2*B48)^2/$B$3^2/(($B$2*B48)/($B$2+2*B48))^(4/3)</f>
        <v>0.0005892742814409092</v>
      </c>
    </row>
    <row r="49" spans="1:8" ht="12.75">
      <c r="D49">
        <f>+C50-C48</f>
        <v>0.009727724955434502</v>
      </c>
      <c r="F49">
        <f>+(E50+E48)/2</f>
        <v>0.0005810556446937722</v>
      </c>
      <c r="G49">
        <f>+$B$4-F49</f>
        <v>-8.105564469377223E-05</v>
      </c>
      <c r="H49">
        <f>+D49/G49</f>
        <v>-120.0129243581467</v>
      </c>
    </row>
    <row r="50" spans="1:5" ht="12.75">
      <c r="A50">
        <f>+A48+H49</f>
        <v>-831.2363360473779</v>
      </c>
      <c r="B50">
        <v>0.85</v>
      </c>
      <c r="C50">
        <f>+$B$1^2/($B$2*B50)^2/2/9.81+B50</f>
        <v>0.8613678858843411</v>
      </c>
      <c r="E50">
        <f>+$B$1^2/($B$2*B50)^2/$B$3^2/(($B$2*B50)/($B$2+2*B50))^(4/3)</f>
        <v>0.0005728370079466353</v>
      </c>
    </row>
    <row r="51" spans="1:8" ht="12.75">
      <c r="D51">
        <f>+C52-C50</f>
        <v>0.009737167592452356</v>
      </c>
      <c r="F51">
        <f>+(E52+E50)/2</f>
        <v>0.0005649503254428136</v>
      </c>
      <c r="G51">
        <f>+$B$4-F51</f>
        <v>-6.495032544281357E-05</v>
      </c>
      <c r="H51">
        <f>+D51/G51</f>
        <v>-149.91714862192003</v>
      </c>
    </row>
    <row r="52" spans="1:5" ht="12.75">
      <c r="A52">
        <f>+A50+H51</f>
        <v>-981.153484669298</v>
      </c>
      <c r="B52">
        <v>0.86</v>
      </c>
      <c r="C52">
        <f>+$B$1^2/($B$2*B52)^2/2/9.81+B52</f>
        <v>0.8711050534767935</v>
      </c>
      <c r="E52">
        <f>+$B$1^2/($B$2*B52)^2/$B$3^2/(($B$2*B52)/($B$2+2*B52))^(4/3)</f>
        <v>0.0005570636429389919</v>
      </c>
    </row>
    <row r="53" spans="1:8" ht="12.75">
      <c r="D53">
        <f>+C54-C52</f>
        <v>0.009746178590106402</v>
      </c>
      <c r="F53">
        <f>+(E54+E52)/2</f>
        <v>0.0005494915582923226</v>
      </c>
      <c r="G53">
        <f>+$B$4-F53</f>
        <v>-4.949155829232256E-05</v>
      </c>
      <c r="H53">
        <f>+D53/G53</f>
        <v>-196.92608045478113</v>
      </c>
    </row>
    <row r="54" spans="1:5" ht="12.75">
      <c r="A54">
        <f>+A52+H53</f>
        <v>-1178.0795651240792</v>
      </c>
      <c r="B54">
        <v>0.87</v>
      </c>
      <c r="C54">
        <f>+$B$1^2/($B$2*B54)^2/2/9.81+B54</f>
        <v>0.8808512320668999</v>
      </c>
      <c r="E54">
        <f>+$B$1^2/($B$2*B54)^2/$B$3^2/(($B$2*B54)/($B$2+2*B54))^(4/3)</f>
        <v>0.0005419194736456533</v>
      </c>
    </row>
    <row r="55" spans="1:8" ht="12.75">
      <c r="D55">
        <f>+C56-C54</f>
        <v>0.00975478233319893</v>
      </c>
      <c r="F55">
        <f>+(E56+E54)/2</f>
        <v>0.0005346457361255756</v>
      </c>
      <c r="G55">
        <f>+$B$4-F55</f>
        <v>-3.4645736125575566E-05</v>
      </c>
      <c r="H55">
        <f>+D55/G55</f>
        <v>-281.55794692432374</v>
      </c>
    </row>
    <row r="56" spans="1:5" ht="12.75">
      <c r="A56">
        <f>+A54+H55</f>
        <v>-1459.6375120484029</v>
      </c>
      <c r="B56">
        <v>0.88</v>
      </c>
      <c r="C56">
        <f>+$B$1^2/($B$2*B56)^2/2/9.81+B56</f>
        <v>0.8906060144000988</v>
      </c>
      <c r="E56">
        <f>+$B$1^2/($B$2*B56)^2/$B$3^2/(($B$2*B56)/($B$2+2*B56))^(4/3)</f>
        <v>0.0005273719986054979</v>
      </c>
    </row>
    <row r="57" spans="1:8" ht="12.75">
      <c r="D57">
        <f>+C58-C56</f>
        <v>0.00976300157192056</v>
      </c>
      <c r="F57">
        <f>+(E58+E56)/2</f>
        <v>0.0005203813805221104</v>
      </c>
      <c r="G57">
        <f>+$B$4-F57</f>
        <v>-2.0381380522110438E-05</v>
      </c>
      <c r="H57">
        <f>+D57/G57</f>
        <v>-479.0157154138461</v>
      </c>
    </row>
    <row r="58" spans="1:5" ht="12.75">
      <c r="A58">
        <f>+A56+H57</f>
        <v>-1938.653227462249</v>
      </c>
      <c r="B58">
        <v>0.89</v>
      </c>
      <c r="C58">
        <f>+$B$1^2/($B$2*B58)^2/2/9.81+B58</f>
        <v>0.9003690159720193</v>
      </c>
      <c r="E58">
        <f>+$B$1^2/($B$2*B58)^2/$B$3^2/(($B$2*B58)/($B$2+2*B58))^(4/3)</f>
        <v>0.0005133907624387231</v>
      </c>
    </row>
    <row r="59" spans="1:8" ht="12.75">
      <c r="D59">
        <f>+C60-C58</f>
        <v>0.009770857548272671</v>
      </c>
      <c r="F59">
        <f>+(E60+E58)/2</f>
        <v>0.0005066689835822326</v>
      </c>
      <c r="G59">
        <f>+$B$4-F59</f>
        <v>-6.6689835822326266E-06</v>
      </c>
      <c r="H59">
        <f>+D59/G59</f>
        <v>-1465.1194485324563</v>
      </c>
    </row>
    <row r="60" spans="1:5" ht="12.75">
      <c r="A60">
        <f>+A58+H59</f>
        <v>-3403.7726759947054</v>
      </c>
      <c r="B60">
        <v>0.9</v>
      </c>
      <c r="C60">
        <f>+$B$1^2/($B$2*B60)^2/2/9.81+B60</f>
        <v>0.910139873520292</v>
      </c>
      <c r="E60">
        <f>+$B$1^2/($B$2*B60)^2/$B$3^2/(($B$2*B60)/($B$2+2*B60))^(4/3)</f>
        <v>0.0004999472047257423</v>
      </c>
    </row>
  </sheetData>
  <printOptions/>
  <pageMargins left="0.75" right="0.75" top="1" bottom="1" header="0.5" footer="0.5"/>
  <pageSetup fitToHeight="1" fitToWidth="1" horizontalDpi="300" verticalDpi="300" orientation="portrait" paperSize="9" scale="93" r:id="rId3"/>
  <legacyDrawing r:id="rId2"/>
  <oleObjects>
    <oleObject progId="Equation.3" shapeId="4651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A7"/>
  <sheetViews>
    <sheetView workbookViewId="0" topLeftCell="A1">
      <selection activeCell="I16" sqref="I16"/>
    </sheetView>
  </sheetViews>
  <sheetFormatPr defaultColWidth="9.140625" defaultRowHeight="12.75"/>
  <sheetData>
    <row r="3" ht="15">
      <c r="A3" s="4"/>
    </row>
    <row r="5" ht="15.75">
      <c r="A5" s="5" t="s">
        <v>20</v>
      </c>
    </row>
    <row r="6" ht="15.75">
      <c r="A6" s="5" t="s">
        <v>21</v>
      </c>
    </row>
    <row r="7" ht="15.75">
      <c r="A7" s="5" t="s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Leopardi</dc:creator>
  <cp:keywords/>
  <dc:description/>
  <cp:lastModifiedBy>Angelo</cp:lastModifiedBy>
  <cp:lastPrinted>2001-12-10T10:32:15Z</cp:lastPrinted>
  <dcterms:created xsi:type="dcterms:W3CDTF">2001-12-10T09:02:40Z</dcterms:created>
  <dcterms:modified xsi:type="dcterms:W3CDTF">2005-05-03T09:37:18Z</dcterms:modified>
  <cp:category/>
  <cp:version/>
  <cp:contentType/>
  <cp:contentStatus/>
</cp:coreProperties>
</file>